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zc/Library/Mobile Documents/com~apple~CloudDocs/Documents/Cursos/01 2022/Serie D/Material cofide/Material/"/>
    </mc:Choice>
  </mc:AlternateContent>
  <xr:revisionPtr revIDLastSave="0" documentId="8_{DD500A7C-FCC2-6F4F-8638-393D6B881A70}" xr6:coauthVersionLast="47" xr6:coauthVersionMax="47" xr10:uidLastSave="{00000000-0000-0000-0000-000000000000}"/>
  <bookViews>
    <workbookView xWindow="0" yWindow="500" windowWidth="38400" windowHeight="19420" activeTab="1" xr2:uid="{0D1F9B0F-5552-2A45-8359-A4229045BF07}"/>
  </bookViews>
  <sheets>
    <sheet name="Datos" sheetId="1" r:id="rId1"/>
    <sheet name="VP" sheetId="2" r:id="rId2"/>
    <sheet name="Costo amortizad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J23" i="1"/>
  <c r="D27" i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4" i="2"/>
  <c r="D29" i="2"/>
  <c r="D24" i="1"/>
  <c r="D11" i="1"/>
  <c r="H30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5" i="3"/>
  <c r="C5" i="3" l="1"/>
  <c r="E18" i="1"/>
  <c r="D17" i="1"/>
  <c r="E28" i="1" s="1"/>
  <c r="D8" i="1"/>
  <c r="B9" i="1" s="1"/>
  <c r="B29" i="2"/>
  <c r="C1" i="2" l="1"/>
  <c r="C5" i="2" s="1"/>
  <c r="E2" i="3"/>
  <c r="D5" i="3"/>
  <c r="D23" i="1" s="1"/>
  <c r="F5" i="3"/>
  <c r="C6" i="3" s="1"/>
  <c r="D6" i="3" s="1"/>
  <c r="C12" i="2"/>
  <c r="C24" i="2"/>
  <c r="C19" i="2"/>
  <c r="C8" i="2"/>
  <c r="C4" i="2"/>
  <c r="C23" i="2"/>
  <c r="C18" i="2"/>
  <c r="C11" i="2"/>
  <c r="C14" i="2"/>
  <c r="C27" i="2"/>
  <c r="C22" i="2"/>
  <c r="C16" i="2"/>
  <c r="C26" i="2"/>
  <c r="C20" i="2"/>
  <c r="C15" i="2"/>
  <c r="C10" i="2"/>
  <c r="C7" i="2"/>
  <c r="C6" i="2"/>
  <c r="C25" i="2"/>
  <c r="C21" i="2"/>
  <c r="C17" i="2"/>
  <c r="C13" i="2"/>
  <c r="C9" i="2"/>
  <c r="F6" i="3" l="1"/>
  <c r="C7" i="3" s="1"/>
  <c r="D7" i="3" s="1"/>
  <c r="F7" i="3"/>
  <c r="C8" i="3" s="1"/>
  <c r="D8" i="3" s="1"/>
  <c r="C29" i="2"/>
  <c r="F8" i="3" l="1"/>
  <c r="C9" i="3" s="1"/>
  <c r="D9" i="3" s="1"/>
  <c r="F9" i="3"/>
  <c r="C10" i="3" s="1"/>
  <c r="D10" i="3" s="1"/>
  <c r="F10" i="3" l="1"/>
  <c r="C11" i="3" s="1"/>
  <c r="D11" i="3" s="1"/>
  <c r="F11" i="3" l="1"/>
  <c r="C12" i="3" s="1"/>
  <c r="D12" i="3" s="1"/>
  <c r="F12" i="3" l="1"/>
  <c r="C13" i="3" s="1"/>
  <c r="D13" i="3" s="1"/>
  <c r="F13" i="3" l="1"/>
  <c r="C14" i="3" s="1"/>
  <c r="D14" i="3" s="1"/>
  <c r="F14" i="3" l="1"/>
  <c r="C15" i="3" s="1"/>
  <c r="D15" i="3" s="1"/>
  <c r="F15" i="3" l="1"/>
  <c r="C16" i="3" s="1"/>
  <c r="D16" i="3" s="1"/>
  <c r="F16" i="3" l="1"/>
  <c r="C17" i="3" s="1"/>
  <c r="D17" i="3" s="1"/>
  <c r="F17" i="3" l="1"/>
  <c r="C18" i="3" s="1"/>
  <c r="D18" i="3" s="1"/>
  <c r="F18" i="3" l="1"/>
  <c r="C19" i="3" s="1"/>
  <c r="D19" i="3" s="1"/>
  <c r="F19" i="3" l="1"/>
  <c r="C20" i="3" s="1"/>
  <c r="D20" i="3" s="1"/>
  <c r="F20" i="3" l="1"/>
  <c r="C21" i="3" s="1"/>
  <c r="D21" i="3" s="1"/>
  <c r="F21" i="3" l="1"/>
  <c r="C22" i="3" s="1"/>
  <c r="D22" i="3" s="1"/>
  <c r="F22" i="3" l="1"/>
  <c r="C23" i="3" s="1"/>
  <c r="D23" i="3" s="1"/>
  <c r="F23" i="3" l="1"/>
  <c r="C24" i="3" s="1"/>
  <c r="D24" i="3" s="1"/>
  <c r="F24" i="3" l="1"/>
  <c r="C25" i="3" s="1"/>
  <c r="D25" i="3" s="1"/>
  <c r="F25" i="3" l="1"/>
  <c r="C26" i="3" s="1"/>
  <c r="D26" i="3" s="1"/>
  <c r="F26" i="3" l="1"/>
  <c r="C27" i="3" s="1"/>
  <c r="D27" i="3" s="1"/>
  <c r="F27" i="3" l="1"/>
  <c r="C28" i="3" s="1"/>
  <c r="D28" i="3" s="1"/>
  <c r="F28" i="3" l="1"/>
</calcChain>
</file>

<file path=xl/sharedStrings.xml><?xml version="1.0" encoding="utf-8"?>
<sst xmlns="http://schemas.openxmlformats.org/spreadsheetml/2006/main" count="36" uniqueCount="35">
  <si>
    <t>NIF D-5</t>
  </si>
  <si>
    <t>Datos</t>
  </si>
  <si>
    <t>Plazo del contrato</t>
  </si>
  <si>
    <t>Monto del alquiler mensual</t>
  </si>
  <si>
    <t>Tasa anual</t>
  </si>
  <si>
    <t>Tasa mensual</t>
  </si>
  <si>
    <t>Fecha de inicio del contrato</t>
  </si>
  <si>
    <t>Valor presente o valor actual</t>
  </si>
  <si>
    <t>Tratamiento contable</t>
  </si>
  <si>
    <t>meses</t>
  </si>
  <si>
    <t>Valor presente</t>
  </si>
  <si>
    <t xml:space="preserve">Renta </t>
  </si>
  <si>
    <t>Valor actual</t>
  </si>
  <si>
    <t>Total</t>
  </si>
  <si>
    <t>Reconocimiento de activo y reconocimiento de un pasivo</t>
  </si>
  <si>
    <t>Edificios</t>
  </si>
  <si>
    <t>Provision por activos</t>
  </si>
  <si>
    <t>Registro mayo 2019</t>
  </si>
  <si>
    <t>Bancos</t>
  </si>
  <si>
    <t>Saldo Inicial</t>
  </si>
  <si>
    <t>Gasto financiero</t>
  </si>
  <si>
    <t>Pago</t>
  </si>
  <si>
    <t>Saldo final</t>
  </si>
  <si>
    <t>Tasa</t>
  </si>
  <si>
    <t>Intereses contrato arrendamineto</t>
  </si>
  <si>
    <t>Provisión por activos</t>
  </si>
  <si>
    <t>Edificaciones</t>
  </si>
  <si>
    <t>Ingresos</t>
  </si>
  <si>
    <t>Costo</t>
  </si>
  <si>
    <t>Gasto</t>
  </si>
  <si>
    <t>Ebitda</t>
  </si>
  <si>
    <t>Depreciación</t>
  </si>
  <si>
    <t>Intereses</t>
  </si>
  <si>
    <t>Utilidad financiera</t>
  </si>
  <si>
    <t>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</si>
</sst>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14" fontId="0" fillId="0" borderId="0" xfId="1" applyNumberFormat="1" applyFont="1"/>
    <xf numFmtId="43" fontId="0" fillId="0" borderId="0" xfId="0" applyNumberFormat="1"/>
    <xf numFmtId="8" fontId="0" fillId="0" borderId="0" xfId="0" applyNumberFormat="1"/>
    <xf numFmtId="9" fontId="0" fillId="0" borderId="0" xfId="2" applyFont="1"/>
    <xf numFmtId="10" fontId="0" fillId="0" borderId="0" xfId="2" applyNumberFormat="1" applyFont="1"/>
    <xf numFmtId="17" fontId="0" fillId="0" borderId="0" xfId="0" applyNumberFormat="1"/>
    <xf numFmtId="10" fontId="0" fillId="0" borderId="0" xfId="1" applyNumberFormat="1" applyFont="1"/>
    <xf numFmtId="43" fontId="0" fillId="2" borderId="0" xfId="1" applyFont="1" applyFill="1"/>
    <xf numFmtId="43" fontId="0" fillId="3" borderId="0" xfId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1F57-C99F-F540-A0D7-B9CFB1C49F6B}">
  <dimension ref="A1:L37"/>
  <sheetViews>
    <sheetView topLeftCell="A12" zoomScale="200" workbookViewId="0">
      <selection activeCell="J23" sqref="J23:J24"/>
    </sheetView>
  </sheetViews>
  <sheetFormatPr baseColWidth="10" defaultRowHeight="16" x14ac:dyDescent="0.2"/>
  <cols>
    <col min="1" max="1" width="24.6640625" customWidth="1"/>
    <col min="2" max="2" width="13.33203125" bestFit="1" customWidth="1"/>
    <col min="3" max="3" width="18.6640625" customWidth="1"/>
    <col min="4" max="5" width="13.33203125" bestFit="1" customWidth="1"/>
    <col min="10" max="11" width="11.5" style="1" bestFit="1" customWidth="1"/>
    <col min="12" max="12" width="10.83203125" style="1"/>
  </cols>
  <sheetData>
    <row r="1" spans="1:4" x14ac:dyDescent="0.2">
      <c r="A1" t="s">
        <v>0</v>
      </c>
    </row>
    <row r="4" spans="1:4" x14ac:dyDescent="0.2">
      <c r="A4" t="s">
        <v>1</v>
      </c>
    </row>
    <row r="6" spans="1:4" x14ac:dyDescent="0.2">
      <c r="A6" t="s">
        <v>2</v>
      </c>
      <c r="B6">
        <v>24</v>
      </c>
      <c r="C6" t="s">
        <v>9</v>
      </c>
    </row>
    <row r="7" spans="1:4" x14ac:dyDescent="0.2">
      <c r="A7" t="s">
        <v>3</v>
      </c>
      <c r="B7" s="1">
        <v>115000</v>
      </c>
    </row>
    <row r="8" spans="1:4" x14ac:dyDescent="0.2">
      <c r="A8" t="s">
        <v>4</v>
      </c>
      <c r="B8" s="6">
        <v>0.125</v>
      </c>
      <c r="D8">
        <f>(((1+B8)^(1/12)-1))</f>
        <v>9.8635805532114595E-3</v>
      </c>
    </row>
    <row r="9" spans="1:4" x14ac:dyDescent="0.2">
      <c r="A9" t="s">
        <v>5</v>
      </c>
      <c r="B9" s="6">
        <f>+D8</f>
        <v>9.8635805532114595E-3</v>
      </c>
    </row>
    <row r="10" spans="1:4" x14ac:dyDescent="0.2">
      <c r="A10" t="s">
        <v>6</v>
      </c>
      <c r="B10" s="2">
        <v>43586</v>
      </c>
    </row>
    <row r="11" spans="1:4" x14ac:dyDescent="0.2">
      <c r="A11" t="s">
        <v>7</v>
      </c>
      <c r="B11" s="1">
        <v>2446961</v>
      </c>
      <c r="D11" s="9">
        <f>+B7*B6</f>
        <v>2760000</v>
      </c>
    </row>
    <row r="12" spans="1:4" x14ac:dyDescent="0.2">
      <c r="B12" s="1"/>
    </row>
    <row r="13" spans="1:4" x14ac:dyDescent="0.2">
      <c r="A13" t="s">
        <v>8</v>
      </c>
      <c r="B13" s="1"/>
    </row>
    <row r="14" spans="1:4" x14ac:dyDescent="0.2">
      <c r="B14" s="1"/>
    </row>
    <row r="15" spans="1:4" x14ac:dyDescent="0.2">
      <c r="A15" t="s">
        <v>14</v>
      </c>
      <c r="B15" s="1"/>
    </row>
    <row r="16" spans="1:4" x14ac:dyDescent="0.2">
      <c r="B16" s="1"/>
    </row>
    <row r="17" spans="1:11" x14ac:dyDescent="0.2">
      <c r="B17" s="1" t="s">
        <v>15</v>
      </c>
      <c r="D17" s="3">
        <f>+B11</f>
        <v>2446961</v>
      </c>
    </row>
    <row r="18" spans="1:11" x14ac:dyDescent="0.2">
      <c r="B18" t="s">
        <v>16</v>
      </c>
      <c r="E18" s="3">
        <f>+B11</f>
        <v>2446961</v>
      </c>
    </row>
    <row r="19" spans="1:11" x14ac:dyDescent="0.2">
      <c r="H19" t="s">
        <v>27</v>
      </c>
      <c r="J19" s="1">
        <v>150000</v>
      </c>
      <c r="K19" s="1">
        <v>150000</v>
      </c>
    </row>
    <row r="20" spans="1:11" x14ac:dyDescent="0.2">
      <c r="H20" t="s">
        <v>28</v>
      </c>
    </row>
    <row r="21" spans="1:11" x14ac:dyDescent="0.2">
      <c r="A21" s="7" t="s">
        <v>17</v>
      </c>
      <c r="D21" s="1"/>
      <c r="E21" s="1"/>
      <c r="H21" t="s">
        <v>29</v>
      </c>
      <c r="K21" s="1">
        <v>115000</v>
      </c>
    </row>
    <row r="22" spans="1:11" x14ac:dyDescent="0.2">
      <c r="D22" s="1"/>
      <c r="E22" s="1"/>
      <c r="H22" t="s">
        <v>30</v>
      </c>
      <c r="J22" s="1">
        <v>150000</v>
      </c>
    </row>
    <row r="23" spans="1:11" x14ac:dyDescent="0.2">
      <c r="B23" t="s">
        <v>24</v>
      </c>
      <c r="D23" s="1">
        <f>+'Costo amortizado'!D5</f>
        <v>24135.796934066868</v>
      </c>
      <c r="E23" s="1"/>
      <c r="H23" t="s">
        <v>31</v>
      </c>
      <c r="J23" s="1">
        <f>+D27</f>
        <v>101956.70833333333</v>
      </c>
    </row>
    <row r="24" spans="1:11" x14ac:dyDescent="0.2">
      <c r="B24" t="s">
        <v>16</v>
      </c>
      <c r="D24" s="1">
        <f>+E25-D23</f>
        <v>90864.203065933136</v>
      </c>
      <c r="E24" s="1"/>
      <c r="H24" t="s">
        <v>32</v>
      </c>
      <c r="J24" s="1">
        <v>24135</v>
      </c>
    </row>
    <row r="25" spans="1:11" x14ac:dyDescent="0.2">
      <c r="B25" t="s">
        <v>18</v>
      </c>
      <c r="D25" s="1"/>
      <c r="E25" s="1">
        <v>115000</v>
      </c>
    </row>
    <row r="26" spans="1:11" x14ac:dyDescent="0.2">
      <c r="D26" s="1"/>
      <c r="E26" s="1"/>
      <c r="H26" t="s">
        <v>33</v>
      </c>
      <c r="J26" s="1">
        <f>+J22-J23-J24</f>
        <v>23908.291666666672</v>
      </c>
      <c r="K26" s="1">
        <f>+K19-K21</f>
        <v>35000</v>
      </c>
    </row>
    <row r="27" spans="1:11" x14ac:dyDescent="0.2">
      <c r="B27" t="s">
        <v>25</v>
      </c>
      <c r="D27" s="1">
        <f>+D17/24</f>
        <v>101956.70833333333</v>
      </c>
      <c r="E27" s="1"/>
    </row>
    <row r="28" spans="1:11" x14ac:dyDescent="0.2">
      <c r="B28" t="s">
        <v>26</v>
      </c>
      <c r="D28" s="1"/>
      <c r="E28" s="1">
        <f>+D27</f>
        <v>101956.70833333333</v>
      </c>
      <c r="H28" t="s">
        <v>34</v>
      </c>
    </row>
    <row r="29" spans="1:11" x14ac:dyDescent="0.2">
      <c r="D29" s="1"/>
      <c r="E29" s="1"/>
    </row>
    <row r="30" spans="1:11" x14ac:dyDescent="0.2">
      <c r="D30" s="1"/>
      <c r="E30" s="1"/>
    </row>
    <row r="31" spans="1:11" x14ac:dyDescent="0.2">
      <c r="D31" s="1"/>
      <c r="E31" s="1"/>
    </row>
    <row r="32" spans="1:11" x14ac:dyDescent="0.2">
      <c r="D32" s="1"/>
      <c r="E32" s="1"/>
    </row>
    <row r="33" spans="4:5" x14ac:dyDescent="0.2">
      <c r="D33" s="1"/>
      <c r="E33" s="1"/>
    </row>
    <row r="34" spans="4:5" x14ac:dyDescent="0.2">
      <c r="D34" s="1"/>
      <c r="E34" s="1"/>
    </row>
    <row r="35" spans="4:5" x14ac:dyDescent="0.2">
      <c r="D35" s="1"/>
      <c r="E35" s="1"/>
    </row>
    <row r="36" spans="4:5" x14ac:dyDescent="0.2">
      <c r="D36" s="1"/>
      <c r="E36" s="1"/>
    </row>
    <row r="37" spans="4:5" x14ac:dyDescent="0.2">
      <c r="D37" s="1"/>
      <c r="E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0EFB-4439-F641-8A00-88E1887F9F74}">
  <dimension ref="A1:D29"/>
  <sheetViews>
    <sheetView tabSelected="1" topLeftCell="A2" zoomScale="218" workbookViewId="0">
      <selection activeCell="C4" sqref="C4"/>
    </sheetView>
  </sheetViews>
  <sheetFormatPr baseColWidth="10" defaultRowHeight="16" x14ac:dyDescent="0.2"/>
  <cols>
    <col min="2" max="2" width="13" bestFit="1" customWidth="1"/>
    <col min="3" max="3" width="12.6640625" bestFit="1" customWidth="1"/>
    <col min="4" max="4" width="11.1640625" bestFit="1" customWidth="1"/>
  </cols>
  <sheetData>
    <row r="1" spans="1:4" x14ac:dyDescent="0.2">
      <c r="A1" t="s">
        <v>10</v>
      </c>
      <c r="C1" s="5">
        <f>+Datos!B9</f>
        <v>9.8635805532114595E-3</v>
      </c>
    </row>
    <row r="3" spans="1:4" x14ac:dyDescent="0.2">
      <c r="B3" t="s">
        <v>11</v>
      </c>
      <c r="C3" t="s">
        <v>12</v>
      </c>
    </row>
    <row r="4" spans="1:4" x14ac:dyDescent="0.2">
      <c r="A4">
        <v>1</v>
      </c>
      <c r="B4" s="1">
        <v>115000</v>
      </c>
      <c r="C4" s="4">
        <f>+B4/(1+$C$1)^A4</f>
        <v>113876.76733227875</v>
      </c>
      <c r="D4" s="4">
        <f>+B4-C4</f>
        <v>1123.232667721255</v>
      </c>
    </row>
    <row r="5" spans="1:4" x14ac:dyDescent="0.2">
      <c r="A5">
        <v>2</v>
      </c>
      <c r="B5" s="1">
        <v>115000</v>
      </c>
      <c r="C5" s="4">
        <f t="shared" ref="C5:C27" si="0">+B5/(1+$C$1)^A5</f>
        <v>112764.50554826042</v>
      </c>
      <c r="D5" s="4">
        <f t="shared" ref="D5:D27" si="1">+B5-C5</f>
        <v>2235.4944517395779</v>
      </c>
    </row>
    <row r="6" spans="1:4" x14ac:dyDescent="0.2">
      <c r="A6">
        <v>3</v>
      </c>
      <c r="B6" s="1">
        <v>115000</v>
      </c>
      <c r="C6" s="4">
        <f t="shared" si="0"/>
        <v>111663.10749268442</v>
      </c>
      <c r="D6" s="4">
        <f t="shared" si="1"/>
        <v>3336.8925073155842</v>
      </c>
    </row>
    <row r="7" spans="1:4" x14ac:dyDescent="0.2">
      <c r="A7">
        <v>4</v>
      </c>
      <c r="B7" s="1">
        <v>115000</v>
      </c>
      <c r="C7" s="4">
        <f t="shared" si="0"/>
        <v>110572.46705690135</v>
      </c>
      <c r="D7" s="4">
        <f t="shared" si="1"/>
        <v>4427.5329430986458</v>
      </c>
    </row>
    <row r="8" spans="1:4" x14ac:dyDescent="0.2">
      <c r="A8">
        <v>5</v>
      </c>
      <c r="B8" s="1">
        <v>115000</v>
      </c>
      <c r="C8" s="4">
        <f t="shared" si="0"/>
        <v>109492.47916865056</v>
      </c>
      <c r="D8" s="4">
        <f t="shared" si="1"/>
        <v>5507.5208313494368</v>
      </c>
    </row>
    <row r="9" spans="1:4" x14ac:dyDescent="0.2">
      <c r="A9">
        <v>6</v>
      </c>
      <c r="B9" s="1">
        <v>115000</v>
      </c>
      <c r="C9" s="4">
        <f t="shared" si="0"/>
        <v>108423.03978193736</v>
      </c>
      <c r="D9" s="4">
        <f t="shared" si="1"/>
        <v>6576.9602180626389</v>
      </c>
    </row>
    <row r="10" spans="1:4" x14ac:dyDescent="0.2">
      <c r="A10">
        <v>7</v>
      </c>
      <c r="B10" s="1">
        <v>115000</v>
      </c>
      <c r="C10" s="4">
        <f t="shared" si="0"/>
        <v>107364.04586700941</v>
      </c>
      <c r="D10" s="4">
        <f t="shared" si="1"/>
        <v>7635.9541329905915</v>
      </c>
    </row>
    <row r="11" spans="1:4" x14ac:dyDescent="0.2">
      <c r="A11">
        <v>8</v>
      </c>
      <c r="B11" s="1">
        <v>115000</v>
      </c>
      <c r="C11" s="4">
        <f t="shared" si="0"/>
        <v>106315.39540043076</v>
      </c>
      <c r="D11" s="4">
        <f t="shared" si="1"/>
        <v>8684.6045995692402</v>
      </c>
    </row>
    <row r="12" spans="1:4" x14ac:dyDescent="0.2">
      <c r="A12">
        <v>9</v>
      </c>
      <c r="B12" s="1">
        <v>115000</v>
      </c>
      <c r="C12" s="4">
        <f t="shared" si="0"/>
        <v>105276.9873552528</v>
      </c>
      <c r="D12" s="4">
        <f t="shared" si="1"/>
        <v>9723.0126447471994</v>
      </c>
    </row>
    <row r="13" spans="1:4" x14ac:dyDescent="0.2">
      <c r="A13">
        <v>10</v>
      </c>
      <c r="B13" s="1">
        <v>115000</v>
      </c>
      <c r="C13" s="4">
        <f t="shared" si="0"/>
        <v>104248.72169128152</v>
      </c>
      <c r="D13" s="4">
        <f t="shared" si="1"/>
        <v>10751.27830871848</v>
      </c>
    </row>
    <row r="14" spans="1:4" x14ac:dyDescent="0.2">
      <c r="A14">
        <v>11</v>
      </c>
      <c r="B14" s="1">
        <v>115000</v>
      </c>
      <c r="C14" s="4">
        <f t="shared" si="0"/>
        <v>103230.49934543954</v>
      </c>
      <c r="D14" s="4">
        <f t="shared" si="1"/>
        <v>11769.500654560456</v>
      </c>
    </row>
    <row r="15" spans="1:4" x14ac:dyDescent="0.2">
      <c r="A15">
        <v>12</v>
      </c>
      <c r="B15" s="1">
        <v>115000</v>
      </c>
      <c r="C15" s="4">
        <f t="shared" si="0"/>
        <v>102222.22222222236</v>
      </c>
      <c r="D15" s="4">
        <f t="shared" si="1"/>
        <v>12777.777777777635</v>
      </c>
    </row>
    <row r="16" spans="1:4" x14ac:dyDescent="0.2">
      <c r="A16">
        <v>13</v>
      </c>
      <c r="B16" s="1">
        <v>115000</v>
      </c>
      <c r="C16" s="4">
        <f t="shared" si="0"/>
        <v>101223.79318424793</v>
      </c>
      <c r="D16" s="4">
        <f t="shared" si="1"/>
        <v>13776.20681575207</v>
      </c>
    </row>
    <row r="17" spans="1:4" x14ac:dyDescent="0.2">
      <c r="A17">
        <v>14</v>
      </c>
      <c r="B17" s="1">
        <v>115000</v>
      </c>
      <c r="C17" s="4">
        <f t="shared" si="0"/>
        <v>100235.1160428983</v>
      </c>
      <c r="D17" s="4">
        <f t="shared" si="1"/>
        <v>14764.883957101702</v>
      </c>
    </row>
    <row r="18" spans="1:4" x14ac:dyDescent="0.2">
      <c r="A18">
        <v>15</v>
      </c>
      <c r="B18" s="1">
        <v>115000</v>
      </c>
      <c r="C18" s="4">
        <f t="shared" si="0"/>
        <v>99256.095549052945</v>
      </c>
      <c r="D18" s="4">
        <f t="shared" si="1"/>
        <v>15743.904450947055</v>
      </c>
    </row>
    <row r="19" spans="1:4" x14ac:dyDescent="0.2">
      <c r="A19">
        <v>16</v>
      </c>
      <c r="B19" s="1">
        <v>115000</v>
      </c>
      <c r="C19" s="4">
        <f t="shared" si="0"/>
        <v>98286.637383912457</v>
      </c>
      <c r="D19" s="4">
        <f t="shared" si="1"/>
        <v>16713.362616087543</v>
      </c>
    </row>
    <row r="20" spans="1:4" x14ac:dyDescent="0.2">
      <c r="A20">
        <v>17</v>
      </c>
      <c r="B20" s="1">
        <v>115000</v>
      </c>
      <c r="C20" s="4">
        <f t="shared" si="0"/>
        <v>97326.648149911736</v>
      </c>
      <c r="D20" s="4">
        <f t="shared" si="1"/>
        <v>17673.351850088264</v>
      </c>
    </row>
    <row r="21" spans="1:4" x14ac:dyDescent="0.2">
      <c r="A21">
        <v>18</v>
      </c>
      <c r="B21" s="1">
        <v>115000</v>
      </c>
      <c r="C21" s="4">
        <f t="shared" si="0"/>
        <v>96376.035361722243</v>
      </c>
      <c r="D21" s="4">
        <f t="shared" si="1"/>
        <v>18623.964638277757</v>
      </c>
    </row>
    <row r="22" spans="1:4" x14ac:dyDescent="0.2">
      <c r="A22">
        <v>19</v>
      </c>
      <c r="B22" s="1">
        <v>115000</v>
      </c>
      <c r="C22" s="4">
        <f t="shared" si="0"/>
        <v>95434.707437341844</v>
      </c>
      <c r="D22" s="4">
        <f t="shared" si="1"/>
        <v>19565.292562658156</v>
      </c>
    </row>
    <row r="23" spans="1:4" x14ac:dyDescent="0.2">
      <c r="A23">
        <v>20</v>
      </c>
      <c r="B23" s="1">
        <v>115000</v>
      </c>
      <c r="C23" s="4">
        <f t="shared" si="0"/>
        <v>94502.573689271914</v>
      </c>
      <c r="D23" s="4">
        <f t="shared" si="1"/>
        <v>20497.426310728086</v>
      </c>
    </row>
    <row r="24" spans="1:4" x14ac:dyDescent="0.2">
      <c r="A24">
        <v>21</v>
      </c>
      <c r="B24" s="1">
        <v>115000</v>
      </c>
      <c r="C24" s="4">
        <f t="shared" si="0"/>
        <v>93579.544315780411</v>
      </c>
      <c r="D24" s="4">
        <f t="shared" si="1"/>
        <v>21420.455684219589</v>
      </c>
    </row>
    <row r="25" spans="1:4" x14ac:dyDescent="0.2">
      <c r="A25">
        <v>22</v>
      </c>
      <c r="B25" s="1">
        <v>115000</v>
      </c>
      <c r="C25" s="4">
        <f t="shared" si="0"/>
        <v>92665.530392250381</v>
      </c>
      <c r="D25" s="4">
        <f t="shared" si="1"/>
        <v>22334.469607749619</v>
      </c>
    </row>
    <row r="26" spans="1:4" x14ac:dyDescent="0.2">
      <c r="A26">
        <v>23</v>
      </c>
      <c r="B26" s="1">
        <v>115000</v>
      </c>
      <c r="C26" s="4">
        <f t="shared" si="0"/>
        <v>91760.443862613029</v>
      </c>
      <c r="D26" s="4">
        <f t="shared" si="1"/>
        <v>23239.556137386971</v>
      </c>
    </row>
    <row r="27" spans="1:4" x14ac:dyDescent="0.2">
      <c r="A27">
        <v>24</v>
      </c>
      <c r="B27" s="1">
        <v>115000</v>
      </c>
      <c r="C27" s="4">
        <f t="shared" si="0"/>
        <v>90864.197530864447</v>
      </c>
      <c r="D27" s="4">
        <f t="shared" si="1"/>
        <v>24135.802469135553</v>
      </c>
    </row>
    <row r="29" spans="1:4" x14ac:dyDescent="0.2">
      <c r="A29" t="s">
        <v>13</v>
      </c>
      <c r="B29" s="3">
        <f>SUM(B4:B28)</f>
        <v>2760000</v>
      </c>
      <c r="C29" s="4">
        <f>SUM(C4:C28)</f>
        <v>2446961.5611622171</v>
      </c>
      <c r="D29" s="4">
        <f>+B29-C29</f>
        <v>313038.43883778295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AA34-1766-5144-8EB4-F0FFC60657A8}">
  <dimension ref="A2:H30"/>
  <sheetViews>
    <sheetView zoomScale="136" workbookViewId="0">
      <selection activeCell="D5" sqref="D5"/>
    </sheetView>
  </sheetViews>
  <sheetFormatPr baseColWidth="10" defaultRowHeight="16" x14ac:dyDescent="0.2"/>
  <cols>
    <col min="3" max="3" width="13" bestFit="1" customWidth="1"/>
    <col min="4" max="4" width="10.83203125" style="1"/>
    <col min="5" max="5" width="11.5" style="1" bestFit="1" customWidth="1"/>
    <col min="6" max="6" width="13" style="1" bestFit="1" customWidth="1"/>
    <col min="8" max="8" width="13" bestFit="1" customWidth="1"/>
  </cols>
  <sheetData>
    <row r="2" spans="1:8" x14ac:dyDescent="0.2">
      <c r="D2" s="1" t="s">
        <v>23</v>
      </c>
      <c r="E2" s="8">
        <f>+Datos!B9</f>
        <v>9.8635805532114595E-3</v>
      </c>
    </row>
    <row r="4" spans="1:8" x14ac:dyDescent="0.2">
      <c r="C4" t="s">
        <v>19</v>
      </c>
      <c r="D4" s="1" t="s">
        <v>20</v>
      </c>
      <c r="E4" s="1" t="s">
        <v>21</v>
      </c>
      <c r="F4" s="1" t="s">
        <v>22</v>
      </c>
    </row>
    <row r="5" spans="1:8" x14ac:dyDescent="0.2">
      <c r="A5" s="7">
        <v>43586</v>
      </c>
      <c r="B5">
        <v>1</v>
      </c>
      <c r="C5" s="3">
        <f>+Datos!B11</f>
        <v>2446961</v>
      </c>
      <c r="D5" s="1">
        <f>+C5*$E$2</f>
        <v>24135.796934066868</v>
      </c>
      <c r="E5" s="10">
        <v>115000</v>
      </c>
      <c r="F5" s="1">
        <f>+C5+D5-E5</f>
        <v>2356096.7969340668</v>
      </c>
      <c r="H5" s="3">
        <f>+E5-D5</f>
        <v>90864.203065933136</v>
      </c>
    </row>
    <row r="6" spans="1:8" x14ac:dyDescent="0.2">
      <c r="A6" s="7">
        <v>43617</v>
      </c>
      <c r="B6">
        <v>2</v>
      </c>
      <c r="C6" s="3">
        <f>+F5</f>
        <v>2356096.7969340668</v>
      </c>
      <c r="D6" s="1">
        <f t="shared" ref="D6:D28" si="0">+C6*$E$2</f>
        <v>23239.550547722669</v>
      </c>
      <c r="E6" s="10">
        <v>115000</v>
      </c>
      <c r="F6" s="1">
        <f t="shared" ref="F6:F28" si="1">+C6+D6-E6</f>
        <v>2264336.3474817895</v>
      </c>
      <c r="H6" s="3">
        <f t="shared" ref="H6:H28" si="2">+E6-D6</f>
        <v>91760.449452277331</v>
      </c>
    </row>
    <row r="7" spans="1:8" x14ac:dyDescent="0.2">
      <c r="A7" s="7">
        <v>43647</v>
      </c>
      <c r="B7">
        <v>3</v>
      </c>
      <c r="C7" s="3">
        <f t="shared" ref="C7:C28" si="3">+F6</f>
        <v>2264336.3474817895</v>
      </c>
      <c r="D7" s="1">
        <f t="shared" si="0"/>
        <v>22334.463962951246</v>
      </c>
      <c r="E7" s="10">
        <v>115000</v>
      </c>
      <c r="F7" s="1">
        <f t="shared" si="1"/>
        <v>2171670.8114447407</v>
      </c>
      <c r="H7" s="3">
        <f t="shared" si="2"/>
        <v>92665.536037048762</v>
      </c>
    </row>
    <row r="8" spans="1:8" x14ac:dyDescent="0.2">
      <c r="A8" s="7">
        <v>43678</v>
      </c>
      <c r="B8">
        <v>4</v>
      </c>
      <c r="C8" s="3">
        <f t="shared" si="3"/>
        <v>2171670.8114447407</v>
      </c>
      <c r="D8" s="1">
        <f t="shared" si="0"/>
        <v>21420.449983743296</v>
      </c>
      <c r="E8" s="10">
        <v>115000</v>
      </c>
      <c r="F8" s="1">
        <f t="shared" si="1"/>
        <v>2078091.2614284842</v>
      </c>
      <c r="H8" s="3">
        <f t="shared" si="2"/>
        <v>93579.550016256704</v>
      </c>
    </row>
    <row r="9" spans="1:8" x14ac:dyDescent="0.2">
      <c r="A9" s="7">
        <v>43709</v>
      </c>
      <c r="B9">
        <v>5</v>
      </c>
      <c r="C9" s="3">
        <f t="shared" si="3"/>
        <v>2078091.2614284842</v>
      </c>
      <c r="D9" s="1">
        <f t="shared" si="0"/>
        <v>20497.420554024669</v>
      </c>
      <c r="E9" s="10">
        <v>115000</v>
      </c>
      <c r="F9" s="1">
        <f t="shared" si="1"/>
        <v>1983588.6819825089</v>
      </c>
      <c r="H9" s="3">
        <f t="shared" si="2"/>
        <v>94502.579445975338</v>
      </c>
    </row>
    <row r="10" spans="1:8" x14ac:dyDescent="0.2">
      <c r="A10" s="7">
        <v>43739</v>
      </c>
      <c r="B10">
        <v>6</v>
      </c>
      <c r="C10" s="3">
        <f t="shared" si="3"/>
        <v>1983588.6819825089</v>
      </c>
      <c r="D10" s="1">
        <f t="shared" si="0"/>
        <v>19565.286749173025</v>
      </c>
      <c r="E10" s="10">
        <v>115000</v>
      </c>
      <c r="F10" s="1">
        <f t="shared" si="1"/>
        <v>1888153.9687316818</v>
      </c>
      <c r="H10" s="3">
        <f t="shared" si="2"/>
        <v>95434.713250826971</v>
      </c>
    </row>
    <row r="11" spans="1:8" x14ac:dyDescent="0.2">
      <c r="A11" s="7">
        <v>43770</v>
      </c>
      <c r="B11">
        <v>7</v>
      </c>
      <c r="C11" s="3">
        <f t="shared" si="3"/>
        <v>1888153.9687316818</v>
      </c>
      <c r="D11" s="1">
        <f t="shared" si="0"/>
        <v>18623.958767450855</v>
      </c>
      <c r="E11" s="10">
        <v>115000</v>
      </c>
      <c r="F11" s="1">
        <f t="shared" si="1"/>
        <v>1791777.9274991327</v>
      </c>
      <c r="H11" s="3">
        <f t="shared" si="2"/>
        <v>96376.041232549149</v>
      </c>
    </row>
    <row r="12" spans="1:8" x14ac:dyDescent="0.2">
      <c r="A12" s="7">
        <v>43800</v>
      </c>
      <c r="B12">
        <v>8</v>
      </c>
      <c r="C12" s="3">
        <f t="shared" si="3"/>
        <v>1791777.9274991327</v>
      </c>
      <c r="D12" s="1">
        <f t="shared" si="0"/>
        <v>17673.345921353979</v>
      </c>
      <c r="E12" s="10">
        <v>115000</v>
      </c>
      <c r="F12" s="1">
        <f t="shared" si="1"/>
        <v>1694451.2734204866</v>
      </c>
      <c r="H12" s="3">
        <f t="shared" si="2"/>
        <v>97326.654078646025</v>
      </c>
    </row>
    <row r="13" spans="1:8" x14ac:dyDescent="0.2">
      <c r="A13" s="7">
        <v>43831</v>
      </c>
      <c r="B13">
        <v>9</v>
      </c>
      <c r="C13" s="3">
        <f t="shared" si="3"/>
        <v>1694451.2734204866</v>
      </c>
      <c r="D13" s="1">
        <f t="shared" si="0"/>
        <v>16713.356628874706</v>
      </c>
      <c r="E13" s="10">
        <v>115000</v>
      </c>
      <c r="F13" s="1">
        <f t="shared" si="1"/>
        <v>1596164.6300493614</v>
      </c>
      <c r="H13" s="3">
        <f t="shared" si="2"/>
        <v>98286.64337112529</v>
      </c>
    </row>
    <row r="14" spans="1:8" x14ac:dyDescent="0.2">
      <c r="A14" s="7">
        <v>43862</v>
      </c>
      <c r="B14">
        <v>10</v>
      </c>
      <c r="C14" s="3">
        <f t="shared" si="3"/>
        <v>1596164.6300493614</v>
      </c>
      <c r="D14" s="1">
        <f t="shared" si="0"/>
        <v>15743.898404678845</v>
      </c>
      <c r="E14" s="10">
        <v>115000</v>
      </c>
      <c r="F14" s="1">
        <f t="shared" si="1"/>
        <v>1496908.5284540402</v>
      </c>
      <c r="H14" s="3">
        <f t="shared" si="2"/>
        <v>99256.101595321161</v>
      </c>
    </row>
    <row r="15" spans="1:8" x14ac:dyDescent="0.2">
      <c r="A15" s="7">
        <v>43891</v>
      </c>
      <c r="B15">
        <v>11</v>
      </c>
      <c r="C15" s="3">
        <f t="shared" si="3"/>
        <v>1496908.5284540402</v>
      </c>
      <c r="D15" s="1">
        <f t="shared" si="0"/>
        <v>14764.877851195653</v>
      </c>
      <c r="E15" s="10">
        <v>115000</v>
      </c>
      <c r="F15" s="1">
        <f t="shared" si="1"/>
        <v>1396673.4063052358</v>
      </c>
      <c r="H15" s="3">
        <f t="shared" si="2"/>
        <v>100235.12214880435</v>
      </c>
    </row>
    <row r="16" spans="1:8" x14ac:dyDescent="0.2">
      <c r="A16" s="7">
        <v>43922</v>
      </c>
      <c r="B16">
        <v>12</v>
      </c>
      <c r="C16" s="3">
        <f t="shared" si="3"/>
        <v>1396673.4063052358</v>
      </c>
      <c r="D16" s="1">
        <f t="shared" si="0"/>
        <v>13776.200649619932</v>
      </c>
      <c r="E16" s="10">
        <v>115000</v>
      </c>
      <c r="F16" s="1">
        <f t="shared" si="1"/>
        <v>1295449.6069548558</v>
      </c>
      <c r="H16" s="3">
        <f t="shared" si="2"/>
        <v>101223.79935038007</v>
      </c>
    </row>
    <row r="17" spans="1:8" x14ac:dyDescent="0.2">
      <c r="A17" s="7">
        <v>43952</v>
      </c>
      <c r="B17">
        <v>13</v>
      </c>
      <c r="C17" s="3">
        <f t="shared" si="3"/>
        <v>1295449.6069548558</v>
      </c>
      <c r="D17" s="1">
        <f t="shared" si="0"/>
        <v>12777.771550825344</v>
      </c>
      <c r="E17" s="10">
        <v>115000</v>
      </c>
      <c r="F17" s="1">
        <f t="shared" si="1"/>
        <v>1193227.3785056812</v>
      </c>
      <c r="H17" s="3">
        <f t="shared" si="2"/>
        <v>102222.22844917465</v>
      </c>
    </row>
    <row r="18" spans="1:8" x14ac:dyDescent="0.2">
      <c r="A18" s="7">
        <v>43983</v>
      </c>
      <c r="B18">
        <v>14</v>
      </c>
      <c r="C18" s="3">
        <f t="shared" si="3"/>
        <v>1193227.3785056812</v>
      </c>
      <c r="D18" s="1">
        <f t="shared" si="0"/>
        <v>11769.494366188126</v>
      </c>
      <c r="E18" s="10">
        <v>115000</v>
      </c>
      <c r="F18" s="1">
        <f t="shared" si="1"/>
        <v>1089996.8728718692</v>
      </c>
      <c r="H18" s="3">
        <f t="shared" si="2"/>
        <v>103230.50563381187</v>
      </c>
    </row>
    <row r="19" spans="1:8" x14ac:dyDescent="0.2">
      <c r="A19" s="7">
        <v>44013</v>
      </c>
      <c r="B19">
        <v>15</v>
      </c>
      <c r="C19" s="3">
        <f t="shared" si="3"/>
        <v>1089996.8728718692</v>
      </c>
      <c r="D19" s="1">
        <f t="shared" si="0"/>
        <v>10751.271958320272</v>
      </c>
      <c r="E19" s="10">
        <v>115000</v>
      </c>
      <c r="F19" s="1">
        <f t="shared" si="1"/>
        <v>985748.14483018941</v>
      </c>
      <c r="H19" s="3">
        <f t="shared" si="2"/>
        <v>104248.72804167973</v>
      </c>
    </row>
    <row r="20" spans="1:8" x14ac:dyDescent="0.2">
      <c r="A20" s="7">
        <v>44044</v>
      </c>
      <c r="B20">
        <v>16</v>
      </c>
      <c r="C20" s="3">
        <f t="shared" si="3"/>
        <v>985748.14483018941</v>
      </c>
      <c r="D20" s="1">
        <f t="shared" si="0"/>
        <v>9723.0062317113297</v>
      </c>
      <c r="E20" s="10">
        <v>115000</v>
      </c>
      <c r="F20" s="1">
        <f t="shared" si="1"/>
        <v>880471.15106190077</v>
      </c>
      <c r="H20" s="3">
        <f t="shared" si="2"/>
        <v>105276.99376828867</v>
      </c>
    </row>
    <row r="21" spans="1:8" x14ac:dyDescent="0.2">
      <c r="A21" s="7">
        <v>44075</v>
      </c>
      <c r="B21">
        <v>17</v>
      </c>
      <c r="C21" s="3">
        <f t="shared" si="3"/>
        <v>880471.15106190077</v>
      </c>
      <c r="D21" s="1">
        <f t="shared" si="0"/>
        <v>8684.598123277874</v>
      </c>
      <c r="E21" s="10">
        <v>115000</v>
      </c>
      <c r="F21" s="1">
        <f t="shared" si="1"/>
        <v>774155.74918517866</v>
      </c>
      <c r="H21" s="3">
        <f t="shared" si="2"/>
        <v>106315.40187672213</v>
      </c>
    </row>
    <row r="22" spans="1:8" x14ac:dyDescent="0.2">
      <c r="A22" s="7">
        <v>44105</v>
      </c>
      <c r="B22">
        <v>18</v>
      </c>
      <c r="C22" s="3">
        <f t="shared" si="3"/>
        <v>774155.74918517866</v>
      </c>
      <c r="D22" s="1">
        <f t="shared" si="0"/>
        <v>7635.9475928197762</v>
      </c>
      <c r="E22" s="10">
        <v>115000</v>
      </c>
      <c r="F22" s="1">
        <f t="shared" si="1"/>
        <v>666791.69677799847</v>
      </c>
      <c r="H22" s="3">
        <f t="shared" si="2"/>
        <v>107364.05240718022</v>
      </c>
    </row>
    <row r="23" spans="1:8" x14ac:dyDescent="0.2">
      <c r="A23" s="7">
        <v>44136</v>
      </c>
      <c r="B23">
        <v>19</v>
      </c>
      <c r="C23" s="3">
        <f t="shared" si="3"/>
        <v>666791.69677799847</v>
      </c>
      <c r="D23" s="1">
        <f t="shared" si="0"/>
        <v>6576.9536133823376</v>
      </c>
      <c r="E23" s="10">
        <v>115000</v>
      </c>
      <c r="F23" s="1">
        <f t="shared" si="1"/>
        <v>558368.65039138077</v>
      </c>
      <c r="H23" s="3">
        <f t="shared" si="2"/>
        <v>108423.04638661766</v>
      </c>
    </row>
    <row r="24" spans="1:8" x14ac:dyDescent="0.2">
      <c r="A24" s="7">
        <v>44166</v>
      </c>
      <c r="B24">
        <v>20</v>
      </c>
      <c r="C24" s="3">
        <f t="shared" si="3"/>
        <v>558368.65039138077</v>
      </c>
      <c r="D24" s="1">
        <f t="shared" si="0"/>
        <v>5507.5141615233515</v>
      </c>
      <c r="E24" s="10">
        <v>115000</v>
      </c>
      <c r="F24" s="1">
        <f t="shared" si="1"/>
        <v>448876.16455290408</v>
      </c>
      <c r="H24" s="3">
        <f t="shared" si="2"/>
        <v>109492.48583847666</v>
      </c>
    </row>
    <row r="25" spans="1:8" x14ac:dyDescent="0.2">
      <c r="A25" s="7">
        <v>44197</v>
      </c>
      <c r="B25">
        <v>21</v>
      </c>
      <c r="C25" s="3">
        <f t="shared" si="3"/>
        <v>448876.16455290408</v>
      </c>
      <c r="D25" s="1">
        <f t="shared" si="0"/>
        <v>4427.5262074841721</v>
      </c>
      <c r="E25" s="10">
        <v>115000</v>
      </c>
      <c r="F25" s="1">
        <f t="shared" si="1"/>
        <v>338303.69076038827</v>
      </c>
      <c r="H25" s="3">
        <f t="shared" si="2"/>
        <v>110572.47379251583</v>
      </c>
    </row>
    <row r="26" spans="1:8" x14ac:dyDescent="0.2">
      <c r="A26" s="7">
        <v>44228</v>
      </c>
      <c r="B26">
        <v>22</v>
      </c>
      <c r="C26" s="3">
        <f t="shared" si="3"/>
        <v>338303.69076038827</v>
      </c>
      <c r="D26" s="1">
        <f t="shared" si="0"/>
        <v>3336.8857052638291</v>
      </c>
      <c r="E26" s="10">
        <v>115000</v>
      </c>
      <c r="F26" s="1">
        <f t="shared" si="1"/>
        <v>226640.57646565209</v>
      </c>
      <c r="H26" s="3">
        <f t="shared" si="2"/>
        <v>111663.11429473617</v>
      </c>
    </row>
    <row r="27" spans="1:8" x14ac:dyDescent="0.2">
      <c r="A27" s="7">
        <v>44256</v>
      </c>
      <c r="B27">
        <v>23</v>
      </c>
      <c r="C27" s="3">
        <f t="shared" si="3"/>
        <v>226640.57646565209</v>
      </c>
      <c r="D27" s="1">
        <f t="shared" si="0"/>
        <v>2235.4875825952408</v>
      </c>
      <c r="E27" s="10">
        <v>115000</v>
      </c>
      <c r="F27" s="1">
        <f t="shared" si="1"/>
        <v>113876.06404824732</v>
      </c>
      <c r="H27" s="3">
        <f t="shared" si="2"/>
        <v>112764.51241740475</v>
      </c>
    </row>
    <row r="28" spans="1:8" x14ac:dyDescent="0.2">
      <c r="A28" s="7">
        <v>44287</v>
      </c>
      <c r="B28">
        <v>24</v>
      </c>
      <c r="C28" s="3">
        <f t="shared" si="3"/>
        <v>113876.06404824732</v>
      </c>
      <c r="D28" s="1">
        <f t="shared" si="0"/>
        <v>1123.2257308225549</v>
      </c>
      <c r="E28" s="10">
        <v>115000</v>
      </c>
      <c r="F28" s="1">
        <f t="shared" si="1"/>
        <v>-0.71022093012288678</v>
      </c>
      <c r="H28" s="3">
        <f t="shared" si="2"/>
        <v>113876.77426917745</v>
      </c>
    </row>
    <row r="30" spans="1:8" x14ac:dyDescent="0.2">
      <c r="H30" s="3">
        <f>SUM(H5:H29)</f>
        <v>2446961.7102209306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VP</vt:lpstr>
      <vt:lpstr>Costo amortizado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Zuñiga</dc:creator>
  <cp:lastModifiedBy>Microsoft Office User</cp:lastModifiedBy>
  <dcterms:created xsi:type="dcterms:W3CDTF">2020-07-15T17:45:11Z</dcterms:created>
  <dcterms:modified xsi:type="dcterms:W3CDTF">2022-11-30T19:40:26Z</dcterms:modified>
</cp:coreProperties>
</file>